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Target="xl/workbook.xml" Id="rId1" Type="http://schemas.openxmlformats.org/officeDocument/2006/relationships/officeDocument"/><Relationship Target="docProps/app.xml" Id="rId2" Type="http://schemas.openxmlformats.org/officeDocument/2006/relationships/extended-properties"/><Relationship Target="docProps/core.xml" Id="rId3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ZohoSheetWriter"/>
  <bookViews>
    <workbookView windowHeight="8192" windowWidth="16384"/>
  </bookViews>
  <sheets>
    <sheet name="02. Cash In Forecast Model-WF" r:id="rId1" sheetId="1"/>
    <sheet name="02. Cash In Forecast Model-RAW" r:id="rId2" sheetId="2"/>
  </sheets>
  <definedNames>
    <definedName name="_xlnm.Print_Area">'02. Cash In Forecast Model-RAW'!$B$1:$M$23</definedName>
    <definedName name="_xlnm.Print_Area">'02. Cash In Forecast Model-WF'!$B$1:$M$23</definedName>
  </definedNames>
</workbook>
</file>

<file path=xl/sharedStrings.xml><?xml version="1.0" encoding="utf-8"?>
<sst xmlns="http://schemas.openxmlformats.org/spreadsheetml/2006/main" count="117" uniqueCount="117">
  <si>
    <r>
      <t xml:space="preserve">Cash In Forecast Model - </t>
    </r>
    <r>
      <rPr>
        <b/>
        <sz val="22"/>
        <color rgb="FFFF0000"/>
        <rFont val="Kalam"/>
      </rPr>
      <t>(with sample figure)</t>
    </r>
  </si>
  <si>
    <t>DAILY FORECAST</t>
  </si>
  <si>
    <t>WEEKLY FORECAST</t>
  </si>
  <si>
    <t>MONTHLY &amp; QUARTERLY FORECAST</t>
  </si>
  <si>
    <t>Day</t>
  </si>
  <si>
    <t>Amount (RM)</t>
  </si>
  <si>
    <t>Week</t>
  </si>
  <si>
    <t>Amount (RM)</t>
  </si>
  <si>
    <t>Quarter</t>
  </si>
  <si>
    <t>Month</t>
  </si>
  <si>
    <t>Amount (RM)</t>
  </si>
  <si>
    <t>Amount (RM)</t>
  </si>
  <si>
    <t>Month %</t>
  </si>
  <si>
    <t>Quarter %</t>
  </si>
  <si>
    <t>Remarks</t>
  </si>
  <si>
    <t>Mon</t>
  </si>
  <si>
    <t>1st</t>
  </si>
  <si>
    <t>Jan</t>
  </si>
  <si>
    <t>Q1 Total</t>
  </si>
  <si>
    <t>Q1 Total</t>
  </si>
  <si>
    <t>Tue</t>
  </si>
  <si>
    <t>Feb</t>
  </si>
  <si>
    <t>Wed</t>
  </si>
  <si>
    <t>Mar</t>
  </si>
  <si>
    <t>Baru Join Titanium</t>
  </si>
  <si>
    <t>Thu</t>
  </si>
  <si>
    <t>2nd</t>
  </si>
  <si>
    <t>Apr</t>
  </si>
  <si>
    <t>Q2 Total</t>
  </si>
  <si>
    <t>Q2 Total</t>
  </si>
  <si>
    <t>Fri</t>
  </si>
  <si>
    <t>TOTAL</t>
  </si>
  <si>
    <t>May</t>
  </si>
  <si>
    <t>Sat</t>
  </si>
  <si>
    <t>Jun</t>
  </si>
  <si>
    <t>During PKP</t>
  </si>
  <si>
    <t>Sun</t>
  </si>
  <si>
    <t>Highest</t>
  </si>
  <si>
    <t>3rd</t>
  </si>
  <si>
    <t>Jul</t>
  </si>
  <si>
    <t>Q3 Total</t>
  </si>
  <si>
    <t>Q3 Total</t>
  </si>
  <si>
    <t>TOTAL</t>
  </si>
  <si>
    <t>Lowest</t>
  </si>
  <si>
    <t>Aug</t>
  </si>
  <si>
    <t>Sep</t>
  </si>
  <si>
    <t>Dah few months in Titanium</t>
  </si>
  <si>
    <t>Highest</t>
  </si>
  <si>
    <t>4th</t>
  </si>
  <si>
    <t>Oct</t>
  </si>
  <si>
    <t>Q4 Total</t>
  </si>
  <si>
    <t>Q4 Total</t>
  </si>
  <si>
    <t>Lowest</t>
  </si>
  <si>
    <t>Nov</t>
  </si>
  <si>
    <t>Dec</t>
  </si>
  <si>
    <t>TOTAL</t>
  </si>
  <si>
    <t>Monthly</t>
  </si>
  <si>
    <t>Quarter</t>
  </si>
  <si>
    <t>Highest</t>
  </si>
  <si>
    <t>Lowest</t>
  </si>
  <si>
    <r>
      <t xml:space="preserve">Cash In Forecast Model - </t>
    </r>
    <r>
      <rPr>
        <b/>
        <sz val="22"/>
        <color rgb="FFFF0000"/>
        <rFont val="Kalam"/>
      </rPr>
      <t>(RAW)</t>
    </r>
  </si>
  <si>
    <t>DAILY FORECAST</t>
  </si>
  <si>
    <t>WEEKLY FORECAST</t>
  </si>
  <si>
    <t>MONTHLY &amp; QUARTERLY FORECAST</t>
  </si>
  <si>
    <t>Day</t>
  </si>
  <si>
    <t>Amount (RM)</t>
  </si>
  <si>
    <t>Week</t>
  </si>
  <si>
    <t>Amount (RM)</t>
  </si>
  <si>
    <t>Quarter</t>
  </si>
  <si>
    <t>Month</t>
  </si>
  <si>
    <t>Amount (RM)</t>
  </si>
  <si>
    <t>Amount (RM)</t>
  </si>
  <si>
    <t>Month %</t>
  </si>
  <si>
    <t>Quarter %</t>
  </si>
  <si>
    <t>Remarks</t>
  </si>
  <si>
    <t>Mon</t>
  </si>
  <si>
    <t>1st</t>
  </si>
  <si>
    <t>Jan</t>
  </si>
  <si>
    <t>Q1 Total</t>
  </si>
  <si>
    <t>Q1 Total</t>
  </si>
  <si>
    <t>Tue</t>
  </si>
  <si>
    <t>Feb</t>
  </si>
  <si>
    <t>Wed</t>
  </si>
  <si>
    <t>Mar</t>
  </si>
  <si>
    <t>Thu</t>
  </si>
  <si>
    <t>2nd</t>
  </si>
  <si>
    <t>Apr</t>
  </si>
  <si>
    <t>Q2 Total</t>
  </si>
  <si>
    <t>Q2 Total</t>
  </si>
  <si>
    <t>Fri</t>
  </si>
  <si>
    <t>TOTAL</t>
  </si>
  <si>
    <t>May</t>
  </si>
  <si>
    <t>Sat</t>
  </si>
  <si>
    <t>Jun</t>
  </si>
  <si>
    <t>Sun</t>
  </si>
  <si>
    <t>Highest</t>
  </si>
  <si>
    <t>3rd</t>
  </si>
  <si>
    <t>Jul</t>
  </si>
  <si>
    <t>Q3 Total</t>
  </si>
  <si>
    <t>Q3 Total</t>
  </si>
  <si>
    <t>TOTAL</t>
  </si>
  <si>
    <t>Lowest</t>
  </si>
  <si>
    <t>Aug</t>
  </si>
  <si>
    <t>Sep</t>
  </si>
  <si>
    <t>Highest</t>
  </si>
  <si>
    <t>4th</t>
  </si>
  <si>
    <t>Oct</t>
  </si>
  <si>
    <t>Q4 Total</t>
  </si>
  <si>
    <t>Q4 Total</t>
  </si>
  <si>
    <t>Lowest</t>
  </si>
  <si>
    <t>Nov</t>
  </si>
  <si>
    <t>Dec</t>
  </si>
  <si>
    <t>TOTAL</t>
  </si>
  <si>
    <t>Monthly</t>
  </si>
  <si>
    <t>Quarter</t>
  </si>
  <si>
    <t>Highest</t>
  </si>
  <si>
    <t>Lowest</t>
  </si>
</sst>
</file>

<file path=xl/styles.xml><?xml version="1.0" encoding="utf-8"?>
<styleSheet xmlns="http://schemas.openxmlformats.org/spreadsheetml/2006/main">
  <numFmts count="2">
    <numFmt formatCode="[&gt;0] * #,##0.00 ;[&lt;0] * \(#,##0.00\); * &quot;-&quot;#?? ; @ " numFmtId="164"/>
    <numFmt formatCode="#0.00%" numFmtId="165"/>
  </numFmts>
  <fonts count="4">
    <font>
      <sz val="11"/>
      <color rgb="FF000000"/>
      <name val="Calibri"/>
    </font>
    <font>
      <sz val="11"/>
      <name val="Kalam"/>
    </font>
    <font>
      <b/>
      <sz val="22"/>
      <name val="Kalam"/>
    </font>
    <font>
      <b/>
      <sz val="11"/>
      <name val="Kalam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DAE3F3"/>
      </patternFill>
    </fill>
    <fill>
      <patternFill patternType="solid">
        <fgColor rgb="FFFFF2CC"/>
      </patternFill>
    </fill>
    <fill>
      <patternFill patternType="solid">
        <fgColor rgb="FFFFFF00"/>
      </patternFill>
    </fill>
  </fills>
  <borders count="2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borderId="0" fillId="0" fontId="0" numFmtId="0" xfId="0">
      <alignment vertical="bottom"/>
    </xf>
  </cellStyleXfs>
  <cellXfs count="65">
    <xf borderId="0" fillId="0" fontId="0" numFmtId="0" xfId="0">
      <alignment vertical="bottom"/>
    </xf>
    <xf borderId="0" fillId="0" fontId="1" numFmtId="0" xfId="0">
      <alignment vertical="top"/>
    </xf>
    <xf borderId="0" fillId="0" fontId="1" numFmtId="0" xfId="0">
      <alignment horizontal="center" vertical="top"/>
    </xf>
    <xf borderId="0" fillId="0" fontId="1" numFmtId="164" xfId="0">
      <alignment vertical="top"/>
    </xf>
    <xf borderId="0" fillId="0" fontId="1" numFmtId="165" xfId="0">
      <alignment vertical="top"/>
    </xf>
    <xf borderId="0" fillId="0" fontId="2" numFmtId="0" xfId="0">
      <alignment horizontal="center" vertical="top"/>
    </xf>
    <xf borderId="0" fillId="0" fontId="2" numFmtId="165" xfId="0">
      <alignment horizontal="center" vertical="top"/>
    </xf>
    <xf borderId="1" fillId="0" fontId="3" numFmtId="0" xfId="0">
      <alignment horizontal="center" vertical="top"/>
    </xf>
    <xf borderId="2" fillId="0" fontId="3" numFmtId="0" xfId="0">
      <alignment horizontal="center" vertical="top"/>
    </xf>
    <xf borderId="3" fillId="0" fontId="3" numFmtId="0" xfId="0">
      <alignment horizontal="center" vertical="top"/>
    </xf>
    <xf borderId="4" fillId="2" fontId="1" numFmtId="0" xfId="0">
      <alignment horizontal="center" vertical="top"/>
    </xf>
    <xf borderId="4" fillId="2" fontId="1" numFmtId="0" xfId="0">
      <alignment horizontal="center" vertical="top" wrapText="1"/>
    </xf>
    <xf borderId="5" fillId="2" fontId="1" numFmtId="0" xfId="0">
      <alignment horizontal="center" vertical="top"/>
    </xf>
    <xf borderId="5" fillId="2" fontId="1" numFmtId="0" xfId="0">
      <alignment horizontal="center" vertical="top" wrapText="1"/>
    </xf>
    <xf borderId="5" fillId="2" fontId="1" numFmtId="164" xfId="0">
      <alignment horizontal="center" vertical="top" wrapText="1"/>
    </xf>
    <xf borderId="5" fillId="2" fontId="1" numFmtId="165" xfId="0">
      <alignment horizontal="center" vertical="top" wrapText="1"/>
    </xf>
    <xf borderId="4" fillId="0" fontId="1" numFmtId="0" xfId="0">
      <alignment horizontal="center" vertical="top"/>
    </xf>
    <xf borderId="4" fillId="0" fontId="1" numFmtId="164" xfId="0">
      <alignment vertical="top"/>
    </xf>
    <xf borderId="6" fillId="0" fontId="1" numFmtId="0" xfId="0">
      <alignment horizontal="center" vertical="center"/>
    </xf>
    <xf borderId="7" fillId="0" fontId="1" numFmtId="0" xfId="0">
      <alignment horizontal="center" vertical="top"/>
    </xf>
    <xf borderId="7" fillId="3" fontId="1" numFmtId="164" xfId="0">
      <alignment vertical="top"/>
    </xf>
    <xf borderId="7" fillId="4" fontId="1" numFmtId="164" xfId="0">
      <alignment horizontal="center" vertical="bottom"/>
    </xf>
    <xf borderId="7" fillId="3" fontId="1" numFmtId="165" xfId="0">
      <alignment horizontal="center" vertical="bottom"/>
    </xf>
    <xf borderId="8" fillId="4" fontId="1" numFmtId="165" xfId="0">
      <alignment horizontal="center" vertical="bottom"/>
    </xf>
    <xf borderId="9" fillId="0" fontId="1" numFmtId="0" xfId="0">
      <alignment vertical="top"/>
    </xf>
    <xf borderId="10" fillId="0" fontId="1" numFmtId="0" xfId="0">
      <alignment horizontal="center" vertical="center"/>
    </xf>
    <xf borderId="4" fillId="3" fontId="1" numFmtId="164" xfId="0">
      <alignment vertical="top"/>
    </xf>
    <xf borderId="4" fillId="4" fontId="1" numFmtId="164" xfId="0">
      <alignment horizontal="center" vertical="bottom"/>
    </xf>
    <xf borderId="4" fillId="3" fontId="1" numFmtId="165" xfId="0">
      <alignment horizontal="center" vertical="bottom"/>
    </xf>
    <xf borderId="11" fillId="4" fontId="1" numFmtId="165" xfId="0">
      <alignment horizontal="center" vertical="bottom"/>
    </xf>
    <xf borderId="12" fillId="0" fontId="1" numFmtId="0" xfId="0">
      <alignment vertical="top"/>
    </xf>
    <xf borderId="4" fillId="4" fontId="1" numFmtId="164" xfId="0">
      <alignment vertical="top"/>
    </xf>
    <xf borderId="11" fillId="4" fontId="1" numFmtId="165" xfId="0">
      <alignment vertical="top"/>
    </xf>
    <xf borderId="13" fillId="0" fontId="1" numFmtId="0" xfId="0">
      <alignment vertical="top"/>
    </xf>
    <xf borderId="5" fillId="0" fontId="1" numFmtId="0" xfId="0">
      <alignment horizontal="center" vertical="top"/>
    </xf>
    <xf borderId="5" fillId="0" fontId="1" numFmtId="164" xfId="0">
      <alignment vertical="top"/>
    </xf>
    <xf borderId="14" fillId="2" fontId="1" numFmtId="0" xfId="0">
      <alignment horizontal="center" vertical="top"/>
    </xf>
    <xf borderId="15" fillId="2" fontId="1" numFmtId="164" xfId="0">
      <alignment vertical="top"/>
    </xf>
    <xf borderId="4" fillId="5" fontId="1" numFmtId="165" xfId="0">
      <alignment horizontal="center" vertical="bottom"/>
    </xf>
    <xf borderId="4" fillId="2" fontId="1" numFmtId="164" xfId="0">
      <alignment vertical="top"/>
    </xf>
    <xf borderId="16" fillId="0" fontId="1" numFmtId="0" xfId="0">
      <alignment horizontal="center" vertical="center"/>
    </xf>
    <xf borderId="17" fillId="0" fontId="1" numFmtId="0" xfId="0">
      <alignment horizontal="center" vertical="top"/>
    </xf>
    <xf borderId="17" fillId="3" fontId="1" numFmtId="164" xfId="0">
      <alignment vertical="top"/>
    </xf>
    <xf borderId="17" fillId="4" fontId="1" numFmtId="164" xfId="0">
      <alignment vertical="top"/>
    </xf>
    <xf borderId="17" fillId="5" fontId="1" numFmtId="165" xfId="0">
      <alignment horizontal="center" vertical="bottom"/>
    </xf>
    <xf borderId="18" fillId="5" fontId="1" numFmtId="165" xfId="0">
      <alignment vertical="top"/>
    </xf>
    <xf borderId="19" fillId="0" fontId="1" numFmtId="0" xfId="0">
      <alignment vertical="top"/>
    </xf>
    <xf borderId="20" fillId="5" fontId="1" numFmtId="164" xfId="0">
      <alignment vertical="top"/>
    </xf>
    <xf borderId="21" fillId="5" fontId="1" numFmtId="164" xfId="0">
      <alignment vertical="top"/>
    </xf>
    <xf borderId="20" fillId="5" fontId="1" numFmtId="165" xfId="0">
      <alignment horizontal="center" vertical="top"/>
    </xf>
    <xf borderId="15" fillId="5" fontId="1" numFmtId="165" xfId="0">
      <alignment horizontal="center" vertical="top"/>
    </xf>
    <xf borderId="4" fillId="0" fontId="1" numFmtId="164" xfId="0">
      <alignment horizontal="center" vertical="top"/>
    </xf>
    <xf borderId="0" fillId="0" fontId="1" numFmtId="165" xfId="0">
      <alignment horizontal="center" vertical="top"/>
    </xf>
    <xf borderId="22" fillId="2" fontId="1" numFmtId="164" xfId="0">
      <alignment vertical="top"/>
    </xf>
    <xf borderId="7" fillId="5" fontId="1" numFmtId="164" xfId="0">
      <alignment vertical="top"/>
    </xf>
    <xf borderId="7" fillId="0" fontId="1" numFmtId="165" xfId="0">
      <alignment horizontal="center" vertical="bottom"/>
    </xf>
    <xf borderId="23" fillId="4" fontId="1" numFmtId="165" xfId="0">
      <alignment horizontal="center" vertical="bottom"/>
    </xf>
    <xf borderId="4" fillId="5" fontId="1" numFmtId="164" xfId="0">
      <alignment vertical="top"/>
    </xf>
    <xf borderId="4" fillId="0" fontId="1" numFmtId="165" xfId="0">
      <alignment horizontal="center" vertical="bottom"/>
    </xf>
    <xf borderId="24" fillId="4" fontId="1" numFmtId="165" xfId="0">
      <alignment horizontal="center" vertical="bottom"/>
    </xf>
    <xf borderId="24" fillId="4" fontId="1" numFmtId="165" xfId="0">
      <alignment vertical="top"/>
    </xf>
    <xf borderId="17" fillId="5" fontId="1" numFmtId="164" xfId="0">
      <alignment vertical="top"/>
    </xf>
    <xf borderId="17" fillId="0" fontId="1" numFmtId="165" xfId="0">
      <alignment horizontal="center" vertical="bottom"/>
    </xf>
    <xf borderId="25" fillId="0" fontId="1" numFmtId="165" xfId="0">
      <alignment vertical="top"/>
    </xf>
    <xf borderId="0" fillId="2" fontId="1" numFmtId="165" xfId="0">
      <alignment vertical="top"/>
    </xf>
  </cellXfs>
  <cellStyles count="1">
    <cellStyle name="Normal" xfId="0" builtinId="0" customBuiltin="1"/>
  </cellStyles>
  <dxfs count="0"/>
  <tableStyles count="0" defaultPivotStyle="PivotStyleLight16" defaultTableStyle="TableStyleMedium2"/>
</styleSheet>
</file>

<file path=xl/_rels/workbook.xml.rels><?xml version="1.0" encoding="UTF-8" standalone="yes"?><Relationships xmlns="http://schemas.openxmlformats.org/package/2006/relationships"><Relationship Target="worksheets/sheet1.xml" Id="rId1" Type="http://schemas.openxmlformats.org/officeDocument/2006/relationships/worksheet"/><Relationship Target="worksheets/sheet2.xml" Id="rId2" Type="http://schemas.openxmlformats.org/officeDocument/2006/relationships/worksheet"/><Relationship Target="sharedStrings.xml" Id="rId3" Type="http://schemas.openxmlformats.org/officeDocument/2006/relationships/sharedStrings"/><Relationship Target="styles.xml" Id="rId4" Type="http://schemas.openxmlformats.org/officeDocument/2006/relationships/styles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3"/>
  <sheetViews>
    <sheetView workbookViewId="0"/>
  </sheetViews>
  <sheetFormatPr defaultRowHeight="15.0" customHeight="1"/>
  <cols>
    <col min="1" max="1" style="1" width="9.14"/>
    <col min="2" max="2" style="2" width="8.47"/>
    <col min="3" max="3" style="1" width="14.3"/>
    <col min="4" max="5" style="1" width="5.43"/>
    <col min="6" max="6" style="2" width="8.47"/>
    <col min="7" max="7" style="1" width="14.57"/>
    <col min="8" max="9" style="1" width="5.43"/>
    <col min="10" max="11" style="1" width="12.71"/>
    <col min="12" max="12" style="1" width="14.97"/>
    <col min="13" max="13" style="3" width="15.5"/>
    <col min="14" max="15" style="4" width="14.57"/>
    <col min="16" max="16" style="1" width="28.48"/>
    <col min="17" max="1024" style="1" width="9.14"/>
    <col min="1025" max="1025" width="10.59"/>
  </cols>
  <sheetData>
    <row r="2" ht="28.0"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</row>
    <row r="3" ht="14.0"/>
    <row r="4" ht="14.0" customFormat="1" s="1">
      <c r="B4" s="7" t="s">
        <v>1</v>
      </c>
      <c r="C4" s="8"/>
      <c r="F4" s="7" t="s">
        <v>2</v>
      </c>
      <c r="G4" s="8"/>
      <c r="J4" s="7" t="s">
        <v>3</v>
      </c>
      <c r="K4" s="9"/>
      <c r="L4" s="9"/>
      <c r="M4" s="9"/>
      <c r="N4" s="9"/>
      <c r="O4" s="9"/>
      <c r="P4" s="8"/>
    </row>
    <row r="6" customHeight="1" ht="24.0" customFormat="1" s="1">
      <c r="B6" s="10" t="s">
        <v>4</v>
      </c>
      <c r="C6" s="11" t="s">
        <v>5</v>
      </c>
      <c r="F6" s="10" t="s">
        <v>6</v>
      </c>
      <c r="G6" s="11" t="s">
        <v>7</v>
      </c>
      <c r="J6" s="12" t="s">
        <v>8</v>
      </c>
      <c r="K6" s="12" t="s">
        <v>9</v>
      </c>
      <c r="L6" s="13" t="s">
        <v>10</v>
      </c>
      <c r="M6" s="14" t="s">
        <v>11</v>
      </c>
      <c r="N6" s="15" t="s">
        <v>12</v>
      </c>
      <c r="O6" s="15" t="s">
        <v>13</v>
      </c>
      <c r="P6" s="15" t="s">
        <v>14</v>
      </c>
    </row>
    <row r="7" customFormat="1" s="1">
      <c r="B7" s="16" t="s">
        <v>15</v>
      </c>
      <c r="C7" s="17"/>
      <c r="F7" s="16">
        <v>1.0</v>
      </c>
      <c r="G7" s="17"/>
      <c r="J7" s="18" t="s">
        <v>16</v>
      </c>
      <c r="K7" s="19" t="s">
        <v>17</v>
      </c>
      <c r="L7" s="20">
        <v>120000.0</v>
      </c>
      <c r="M7" s="21" t="s">
        <v>18</v>
      </c>
      <c r="N7" s="22">
        <f t="shared" ref="N7:N18" si="0">L7/$L$19</f>
        <v>0.0536912751677852</v>
      </c>
      <c r="O7" s="23" t="s">
        <v>19</v>
      </c>
      <c r="P7" s="24"/>
    </row>
    <row r="8" customFormat="1" s="1">
      <c r="B8" s="16" t="s">
        <v>20</v>
      </c>
      <c r="C8" s="17"/>
      <c r="F8" s="16">
        <v>2.0</v>
      </c>
      <c r="G8" s="17"/>
      <c r="J8" s="25"/>
      <c r="K8" s="16" t="s">
        <v>21</v>
      </c>
      <c r="L8" s="26">
        <v>140000.0</v>
      </c>
      <c r="M8" s="27"/>
      <c r="N8" s="28">
        <f t="shared" si="0"/>
        <v>0.0626398210290828</v>
      </c>
      <c r="O8" s="29"/>
      <c r="P8" s="30"/>
    </row>
    <row r="9" customFormat="1" s="1">
      <c r="B9" s="16" t="s">
        <v>22</v>
      </c>
      <c r="C9" s="17"/>
      <c r="F9" s="16">
        <v>3.0</v>
      </c>
      <c r="G9" s="17"/>
      <c r="J9" s="25"/>
      <c r="K9" s="16" t="s">
        <v>23</v>
      </c>
      <c r="L9" s="26">
        <v>115000.0</v>
      </c>
      <c r="M9" s="31">
        <f>SUM(L7:L9)</f>
        <v>375000.0</v>
      </c>
      <c r="N9" s="28">
        <f t="shared" si="0"/>
        <v>0.0514541387024609</v>
      </c>
      <c r="O9" s="32">
        <f>SUM(N7:N9)</f>
        <v>0.167785234899329</v>
      </c>
      <c r="P9" s="33" t="s">
        <v>24</v>
      </c>
    </row>
    <row r="10" ht="14.0" customFormat="1" s="1">
      <c r="B10" s="16" t="s">
        <v>25</v>
      </c>
      <c r="C10" s="17"/>
      <c r="F10" s="34">
        <v>4.0</v>
      </c>
      <c r="G10" s="35"/>
      <c r="J10" s="25" t="s">
        <v>26</v>
      </c>
      <c r="K10" s="16" t="s">
        <v>27</v>
      </c>
      <c r="L10" s="26">
        <v>50000.0</v>
      </c>
      <c r="M10" s="27" t="s">
        <v>28</v>
      </c>
      <c r="N10" s="28">
        <f t="shared" si="0"/>
        <v>0.0223713646532439</v>
      </c>
      <c r="O10" s="29" t="s">
        <v>29</v>
      </c>
      <c r="P10" s="30"/>
    </row>
    <row r="11" ht="14.0" customFormat="1" s="1">
      <c r="B11" s="16" t="s">
        <v>30</v>
      </c>
      <c r="C11" s="17"/>
      <c r="F11" s="36" t="s">
        <v>31</v>
      </c>
      <c r="G11" s="37">
        <f>SUM(G7:G10)</f>
        <v>0.0</v>
      </c>
      <c r="J11" s="25"/>
      <c r="K11" s="16" t="s">
        <v>32</v>
      </c>
      <c r="L11" s="26">
        <v>40000.0</v>
      </c>
      <c r="M11" s="27"/>
      <c r="N11" s="38">
        <f t="shared" si="0"/>
        <v>0.017897091722595</v>
      </c>
      <c r="O11" s="29"/>
      <c r="P11" s="30"/>
    </row>
    <row r="12" customFormat="1" s="1">
      <c r="B12" s="16" t="s">
        <v>33</v>
      </c>
      <c r="C12" s="17"/>
      <c r="J12" s="25"/>
      <c r="K12" s="16" t="s">
        <v>34</v>
      </c>
      <c r="L12" s="26">
        <v>100000.0</v>
      </c>
      <c r="M12" s="31">
        <f>SUM(L10:L12)</f>
        <v>190000.0</v>
      </c>
      <c r="N12" s="28">
        <f t="shared" si="0"/>
        <v>0.0447427293064877</v>
      </c>
      <c r="O12" s="32">
        <f>SUM(N10:N12)</f>
        <v>0.0850111856823266</v>
      </c>
      <c r="P12" s="33" t="s">
        <v>35</v>
      </c>
    </row>
    <row r="13" ht="14.0" customFormat="1" s="1">
      <c r="B13" s="34" t="s">
        <v>36</v>
      </c>
      <c r="C13" s="35"/>
      <c r="F13" s="10" t="s">
        <v>37</v>
      </c>
      <c r="G13" s="39">
        <f>MAX(G7:G10)</f>
        <v>0.0</v>
      </c>
      <c r="J13" s="25" t="s">
        <v>38</v>
      </c>
      <c r="K13" s="16" t="s">
        <v>39</v>
      </c>
      <c r="L13" s="26">
        <v>150000.0</v>
      </c>
      <c r="M13" s="27" t="s">
        <v>40</v>
      </c>
      <c r="N13" s="28">
        <f t="shared" si="0"/>
        <v>0.0671140939597315</v>
      </c>
      <c r="O13" s="29" t="s">
        <v>41</v>
      </c>
      <c r="P13" s="30"/>
    </row>
    <row r="14" ht="14.0" customFormat="1" s="1">
      <c r="B14" s="36" t="s">
        <v>42</v>
      </c>
      <c r="C14" s="37">
        <f>SUM(C7:C13)</f>
        <v>0.0</v>
      </c>
      <c r="F14" s="16" t="s">
        <v>43</v>
      </c>
      <c r="G14" s="17">
        <f>MIN(G7:G10)</f>
        <v>0.0</v>
      </c>
      <c r="J14" s="25"/>
      <c r="K14" s="16" t="s">
        <v>44</v>
      </c>
      <c r="L14" s="26">
        <v>200000.0</v>
      </c>
      <c r="M14" s="27"/>
      <c r="N14" s="28">
        <f t="shared" si="0"/>
        <v>0.0894854586129754</v>
      </c>
      <c r="O14" s="29"/>
      <c r="P14" s="30"/>
    </row>
    <row r="15" customFormat="1" s="1">
      <c r="J15" s="25"/>
      <c r="K15" s="16" t="s">
        <v>45</v>
      </c>
      <c r="L15" s="26">
        <v>270000.0</v>
      </c>
      <c r="M15" s="31">
        <f>SUM(L13:L15)</f>
        <v>620000.0</v>
      </c>
      <c r="N15" s="28">
        <f t="shared" si="0"/>
        <v>0.12080536912751</v>
      </c>
      <c r="O15" s="32">
        <f>SUM(N13:N15)</f>
        <v>0.277404921700223</v>
      </c>
      <c r="P15" s="33" t="s">
        <v>46</v>
      </c>
    </row>
    <row r="16" customFormat="1" s="1">
      <c r="B16" s="10" t="s">
        <v>47</v>
      </c>
      <c r="C16" s="39">
        <f>MAX(C7:C13)</f>
        <v>0.0</v>
      </c>
      <c r="J16" s="25" t="s">
        <v>48</v>
      </c>
      <c r="K16" s="16" t="s">
        <v>49</v>
      </c>
      <c r="L16" s="26">
        <v>300000.0</v>
      </c>
      <c r="M16" s="27" t="s">
        <v>50</v>
      </c>
      <c r="N16" s="28">
        <f t="shared" si="0"/>
        <v>0.134228187919463</v>
      </c>
      <c r="O16" s="29" t="s">
        <v>51</v>
      </c>
      <c r="P16" s="30"/>
    </row>
    <row r="17" customFormat="1" s="1">
      <c r="B17" s="16" t="s">
        <v>52</v>
      </c>
      <c r="C17" s="17">
        <f>MIN(C7:C13)</f>
        <v>0.0</v>
      </c>
      <c r="J17" s="25"/>
      <c r="K17" s="16" t="s">
        <v>53</v>
      </c>
      <c r="L17" s="26">
        <v>350000.0</v>
      </c>
      <c r="M17" s="27"/>
      <c r="N17" s="28">
        <f t="shared" si="0"/>
        <v>0.156599552572707</v>
      </c>
      <c r="O17" s="29"/>
      <c r="P17" s="30"/>
    </row>
    <row r="18" ht="14.0" customFormat="1" s="1">
      <c r="J18" s="40"/>
      <c r="K18" s="41" t="s">
        <v>54</v>
      </c>
      <c r="L18" s="42">
        <v>400000.0</v>
      </c>
      <c r="M18" s="43">
        <f>SUM(L16:L18)</f>
        <v>1050000.0</v>
      </c>
      <c r="N18" s="44">
        <f t="shared" si="0"/>
        <v>0.17897091722595</v>
      </c>
      <c r="O18" s="45">
        <f>SUM(N16:N18)</f>
        <v>0.46979865771812</v>
      </c>
      <c r="P18" s="46"/>
    </row>
    <row r="19" customHeight="1" ht="20.0">
      <c r="K19" s="36" t="s">
        <v>55</v>
      </c>
      <c r="L19" s="47">
        <f>SUM(L7:L18)</f>
        <v>2235000.0</v>
      </c>
      <c r="M19" s="48">
        <f>M9+M12+M15+M18</f>
        <v>2235000.0</v>
      </c>
      <c r="N19" s="49">
        <f>SUM(N7:N18)</f>
        <v>1.0</v>
      </c>
      <c r="O19" s="50">
        <f>SUM(O7:O18)</f>
        <v>1.0</v>
      </c>
    </row>
    <row r="21">
      <c r="L21" s="16" t="s">
        <v>56</v>
      </c>
      <c r="M21" s="51" t="s">
        <v>57</v>
      </c>
      <c r="N21" s="52"/>
      <c r="O21" s="52"/>
    </row>
    <row r="22">
      <c r="K22" s="10" t="s">
        <v>58</v>
      </c>
      <c r="L22" s="53">
        <f>MAX(L7:L18)</f>
        <v>400000.0</v>
      </c>
      <c r="M22" s="53">
        <f>MAX(M9,M12,M15,M18)</f>
        <v>1050000.0</v>
      </c>
      <c r="N22" s="52"/>
      <c r="O22" s="52"/>
    </row>
    <row r="23">
      <c r="K23" s="16" t="s">
        <v>59</v>
      </c>
      <c r="L23" s="17">
        <f>MIN(L7:L18)</f>
        <v>40000.0</v>
      </c>
      <c r="M23" s="17">
        <f>MIN(M9,M12,M15,M18)</f>
        <v>190000.0</v>
      </c>
      <c r="N23" s="52"/>
      <c r="O23" s="52"/>
    </row>
  </sheetData>
  <mergeCells count="16">
    <mergeCell ref="O16:O17"/>
    <mergeCell ref="M13:M14"/>
    <mergeCell ref="B2:M2"/>
    <mergeCell ref="J10:J12"/>
    <mergeCell ref="F4:G4"/>
    <mergeCell ref="O13:O14"/>
    <mergeCell ref="J7:J9"/>
    <mergeCell ref="M10:M11"/>
    <mergeCell ref="O10:O11"/>
    <mergeCell ref="J4:P4"/>
    <mergeCell ref="M7:M8"/>
    <mergeCell ref="O7:O8"/>
    <mergeCell ref="J16:J18"/>
    <mergeCell ref="M16:M17"/>
    <mergeCell ref="J13:J15"/>
    <mergeCell ref="B4:C4"/>
  </mergeCells>
  <extLst/>
</worksheet>
</file>

<file path=xl/worksheets/sheet2.xml><?xml version="1.0" encoding="utf-8"?>
<worksheet xmlns="http://schemas.openxmlformats.org/spreadsheetml/2006/main" xmlns:r="http://schemas.openxmlformats.org/officeDocument/2006/relationships">
  <dimension ref="A1:P23"/>
  <sheetViews>
    <sheetView workbookViewId="0"/>
  </sheetViews>
  <sheetFormatPr defaultRowHeight="15.0" customHeight="1"/>
  <cols>
    <col min="1" max="1" style="1" width="9.14"/>
    <col min="2" max="2" style="2" width="8.47"/>
    <col min="3" max="3" style="1" width="14.3"/>
    <col min="4" max="5" style="1" width="5.43"/>
    <col min="6" max="6" style="2" width="8.47"/>
    <col min="7" max="7" style="1" width="14.57"/>
    <col min="8" max="9" style="1" width="5.43"/>
    <col min="10" max="11" style="1" width="12.71"/>
    <col min="12" max="12" style="1" width="14.97"/>
    <col min="13" max="13" style="3" width="15.5"/>
    <col min="14" max="15" style="4" width="14.57"/>
    <col min="16" max="16" style="1" width="28.48"/>
    <col min="17" max="1024" style="1" width="9.14"/>
    <col min="1025" max="1025" width="10.59"/>
  </cols>
  <sheetData>
    <row r="2" ht="28.0">
      <c r="B2" s="5" t="s">
        <v>60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</row>
    <row r="3" ht="14.0"/>
    <row r="4" ht="14.0" customFormat="1" s="1">
      <c r="B4" s="7" t="s">
        <v>61</v>
      </c>
      <c r="C4" s="8"/>
      <c r="F4" s="7" t="s">
        <v>62</v>
      </c>
      <c r="G4" s="8"/>
      <c r="J4" s="7" t="s">
        <v>63</v>
      </c>
      <c r="K4" s="9"/>
      <c r="L4" s="9"/>
      <c r="M4" s="9"/>
      <c r="N4" s="9"/>
      <c r="O4" s="9"/>
      <c r="P4" s="8"/>
    </row>
    <row r="6" customHeight="1" ht="24.0" customFormat="1" s="1">
      <c r="B6" s="10" t="s">
        <v>64</v>
      </c>
      <c r="C6" s="11" t="s">
        <v>65</v>
      </c>
      <c r="F6" s="10" t="s">
        <v>66</v>
      </c>
      <c r="G6" s="11" t="s">
        <v>67</v>
      </c>
      <c r="J6" s="12" t="s">
        <v>68</v>
      </c>
      <c r="K6" s="12" t="s">
        <v>69</v>
      </c>
      <c r="L6" s="13" t="s">
        <v>70</v>
      </c>
      <c r="M6" s="14" t="s">
        <v>71</v>
      </c>
      <c r="N6" s="15" t="s">
        <v>72</v>
      </c>
      <c r="O6" s="15" t="s">
        <v>73</v>
      </c>
      <c r="P6" s="15" t="s">
        <v>74</v>
      </c>
    </row>
    <row r="7" customFormat="1" s="1">
      <c r="B7" s="16" t="s">
        <v>75</v>
      </c>
      <c r="C7" s="17"/>
      <c r="F7" s="16">
        <v>1.0</v>
      </c>
      <c r="G7" s="17"/>
      <c r="J7" s="18" t="s">
        <v>76</v>
      </c>
      <c r="K7" s="19" t="s">
        <v>77</v>
      </c>
      <c r="L7" s="54"/>
      <c r="M7" s="21" t="s">
        <v>78</v>
      </c>
      <c r="N7" s="55" t="e">
        <f t="shared" ref="N7:N18" si="0">L7/$L$19</f>
        <v>#DIV/0!</v>
      </c>
      <c r="O7" s="56" t="s">
        <v>79</v>
      </c>
      <c r="P7" s="24"/>
    </row>
    <row r="8" customFormat="1" s="1">
      <c r="B8" s="16" t="s">
        <v>80</v>
      </c>
      <c r="C8" s="17"/>
      <c r="F8" s="16">
        <v>2.0</v>
      </c>
      <c r="G8" s="17"/>
      <c r="J8" s="25"/>
      <c r="K8" s="16" t="s">
        <v>81</v>
      </c>
      <c r="L8" s="57"/>
      <c r="M8" s="27"/>
      <c r="N8" s="58" t="e">
        <f t="shared" si="0"/>
        <v>#DIV/0!</v>
      </c>
      <c r="O8" s="59"/>
      <c r="P8" s="30"/>
    </row>
    <row r="9" customFormat="1" s="1">
      <c r="B9" s="16" t="s">
        <v>82</v>
      </c>
      <c r="C9" s="17"/>
      <c r="F9" s="16">
        <v>3.0</v>
      </c>
      <c r="G9" s="17"/>
      <c r="J9" s="25"/>
      <c r="K9" s="16" t="s">
        <v>83</v>
      </c>
      <c r="L9" s="57"/>
      <c r="M9" s="31">
        <f>SUM(L7:L9)</f>
        <v>0.0</v>
      </c>
      <c r="N9" s="58" t="e">
        <f t="shared" si="0"/>
        <v>#DIV/0!</v>
      </c>
      <c r="O9" s="60" t="e">
        <f>SUM(N7:N9)</f>
        <v>#DIV/0!</v>
      </c>
      <c r="P9" s="33"/>
    </row>
    <row r="10" ht="14.0" customFormat="1" s="1">
      <c r="B10" s="16" t="s">
        <v>84</v>
      </c>
      <c r="C10" s="17"/>
      <c r="F10" s="34">
        <v>4.0</v>
      </c>
      <c r="G10" s="35"/>
      <c r="J10" s="25" t="s">
        <v>85</v>
      </c>
      <c r="K10" s="16" t="s">
        <v>86</v>
      </c>
      <c r="L10" s="57"/>
      <c r="M10" s="27" t="s">
        <v>87</v>
      </c>
      <c r="N10" s="58" t="e">
        <f t="shared" si="0"/>
        <v>#DIV/0!</v>
      </c>
      <c r="O10" s="59" t="s">
        <v>88</v>
      </c>
      <c r="P10" s="30"/>
    </row>
    <row r="11" ht="14.0" customFormat="1" s="1">
      <c r="B11" s="16" t="s">
        <v>89</v>
      </c>
      <c r="C11" s="17"/>
      <c r="F11" s="36" t="s">
        <v>90</v>
      </c>
      <c r="G11" s="37">
        <f>SUM(G7:G10)</f>
        <v>0.0</v>
      </c>
      <c r="J11" s="25"/>
      <c r="K11" s="16" t="s">
        <v>91</v>
      </c>
      <c r="L11" s="57"/>
      <c r="M11" s="27"/>
      <c r="N11" s="58" t="e">
        <f t="shared" si="0"/>
        <v>#DIV/0!</v>
      </c>
      <c r="O11" s="59"/>
      <c r="P11" s="30"/>
    </row>
    <row r="12" customFormat="1" s="1">
      <c r="B12" s="16" t="s">
        <v>92</v>
      </c>
      <c r="C12" s="17"/>
      <c r="J12" s="25"/>
      <c r="K12" s="16" t="s">
        <v>93</v>
      </c>
      <c r="L12" s="57"/>
      <c r="M12" s="31">
        <f>SUM(L10:L12)</f>
        <v>0.0</v>
      </c>
      <c r="N12" s="58" t="e">
        <f t="shared" si="0"/>
        <v>#DIV/0!</v>
      </c>
      <c r="O12" s="60" t="e">
        <f>SUM(N10:N12)</f>
        <v>#DIV/0!</v>
      </c>
      <c r="P12" s="33"/>
    </row>
    <row r="13" ht="14.0" customFormat="1" s="1">
      <c r="B13" s="34" t="s">
        <v>94</v>
      </c>
      <c r="C13" s="35"/>
      <c r="F13" s="10" t="s">
        <v>95</v>
      </c>
      <c r="G13" s="39">
        <f>MAX(G7:G10)</f>
        <v>0.0</v>
      </c>
      <c r="J13" s="25" t="s">
        <v>96</v>
      </c>
      <c r="K13" s="16" t="s">
        <v>97</v>
      </c>
      <c r="L13" s="57"/>
      <c r="M13" s="27" t="s">
        <v>98</v>
      </c>
      <c r="N13" s="58" t="e">
        <f t="shared" si="0"/>
        <v>#DIV/0!</v>
      </c>
      <c r="O13" s="59" t="s">
        <v>99</v>
      </c>
      <c r="P13" s="30"/>
    </row>
    <row r="14" ht="14.0" customFormat="1" s="1">
      <c r="B14" s="36" t="s">
        <v>100</v>
      </c>
      <c r="C14" s="37">
        <f>SUM(C7:C13)</f>
        <v>0.0</v>
      </c>
      <c r="F14" s="16" t="s">
        <v>101</v>
      </c>
      <c r="G14" s="17">
        <f>MIN(G7:G10)</f>
        <v>0.0</v>
      </c>
      <c r="J14" s="25"/>
      <c r="K14" s="16" t="s">
        <v>102</v>
      </c>
      <c r="L14" s="57"/>
      <c r="M14" s="27"/>
      <c r="N14" s="58" t="e">
        <f t="shared" si="0"/>
        <v>#DIV/0!</v>
      </c>
      <c r="O14" s="59"/>
      <c r="P14" s="30"/>
    </row>
    <row r="15" customFormat="1" s="1">
      <c r="J15" s="25"/>
      <c r="K15" s="16" t="s">
        <v>103</v>
      </c>
      <c r="L15" s="57"/>
      <c r="M15" s="31">
        <f>SUM(L13:L15)</f>
        <v>0.0</v>
      </c>
      <c r="N15" s="58" t="e">
        <f t="shared" si="0"/>
        <v>#DIV/0!</v>
      </c>
      <c r="O15" s="60" t="e">
        <f>SUM(N13:N15)</f>
        <v>#DIV/0!</v>
      </c>
      <c r="P15" s="33"/>
    </row>
    <row r="16" customFormat="1" s="1">
      <c r="B16" s="10" t="s">
        <v>104</v>
      </c>
      <c r="C16" s="39">
        <f>MAX(C7:C13)</f>
        <v>0.0</v>
      </c>
      <c r="J16" s="25" t="s">
        <v>105</v>
      </c>
      <c r="K16" s="16" t="s">
        <v>106</v>
      </c>
      <c r="L16" s="57"/>
      <c r="M16" s="27" t="s">
        <v>107</v>
      </c>
      <c r="N16" s="58" t="e">
        <f t="shared" si="0"/>
        <v>#DIV/0!</v>
      </c>
      <c r="O16" s="59" t="s">
        <v>108</v>
      </c>
      <c r="P16" s="30"/>
    </row>
    <row r="17" customFormat="1" s="1">
      <c r="B17" s="16" t="s">
        <v>109</v>
      </c>
      <c r="C17" s="17">
        <f>MIN(C7:C13)</f>
        <v>0.0</v>
      </c>
      <c r="J17" s="25"/>
      <c r="K17" s="16" t="s">
        <v>110</v>
      </c>
      <c r="L17" s="57"/>
      <c r="M17" s="27"/>
      <c r="N17" s="58" t="e">
        <f t="shared" si="0"/>
        <v>#DIV/0!</v>
      </c>
      <c r="O17" s="59"/>
      <c r="P17" s="30"/>
    </row>
    <row r="18" ht="14.0" customFormat="1" s="1">
      <c r="J18" s="40"/>
      <c r="K18" s="41" t="s">
        <v>111</v>
      </c>
      <c r="L18" s="61"/>
      <c r="M18" s="43">
        <f>SUM(L16:L18)</f>
        <v>0.0</v>
      </c>
      <c r="N18" s="62" t="e">
        <f t="shared" si="0"/>
        <v>#DIV/0!</v>
      </c>
      <c r="O18" s="63" t="e">
        <f>SUM(N16:N18)</f>
        <v>#DIV/0!</v>
      </c>
      <c r="P18" s="46"/>
    </row>
    <row r="19" customHeight="1" ht="20.0">
      <c r="K19" s="36" t="s">
        <v>112</v>
      </c>
      <c r="L19" s="47">
        <f>SUM(L7:L18)</f>
        <v>0.0</v>
      </c>
      <c r="M19" s="48">
        <f>M9+M12+M15+M18</f>
        <v>0.0</v>
      </c>
      <c r="N19" s="49" t="e">
        <f>SUM(N7:N18)</f>
        <v>#DIV/0!</v>
      </c>
      <c r="O19" s="50" t="e">
        <f>SUM(O7:O18)</f>
        <v>#DIV/0!</v>
      </c>
    </row>
    <row r="21">
      <c r="L21" s="16" t="s">
        <v>113</v>
      </c>
      <c r="M21" s="51" t="s">
        <v>114</v>
      </c>
      <c r="N21" s="52"/>
      <c r="O21" s="52"/>
    </row>
    <row r="22">
      <c r="K22" s="10" t="s">
        <v>115</v>
      </c>
      <c r="L22" s="53">
        <f>MAX(L7:L18)</f>
        <v>0.0</v>
      </c>
      <c r="M22" s="53">
        <f>MAX(M9,M12,M15,M18)</f>
        <v>0.0</v>
      </c>
      <c r="N22" s="64"/>
      <c r="O22" s="64"/>
    </row>
    <row r="23">
      <c r="K23" s="16" t="s">
        <v>116</v>
      </c>
      <c r="L23" s="17">
        <f>MIN(L7:L18)</f>
        <v>0.0</v>
      </c>
      <c r="M23" s="17">
        <f>MIN(M9,M12,M15,M18)</f>
        <v>0.0</v>
      </c>
    </row>
  </sheetData>
  <mergeCells count="16">
    <mergeCell ref="O16:O17"/>
    <mergeCell ref="B2:M2"/>
    <mergeCell ref="M13:M14"/>
    <mergeCell ref="J10:J12"/>
    <mergeCell ref="O13:O14"/>
    <mergeCell ref="F4:G4"/>
    <mergeCell ref="M10:M11"/>
    <mergeCell ref="J7:J9"/>
    <mergeCell ref="O10:O11"/>
    <mergeCell ref="M7:M8"/>
    <mergeCell ref="J4:P4"/>
    <mergeCell ref="O7:O8"/>
    <mergeCell ref="J16:J18"/>
    <mergeCell ref="J13:J15"/>
    <mergeCell ref="M16:M17"/>
    <mergeCell ref="B4:C4"/>
  </mergeCells>
  <extLst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Zoho Sheet Writer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2024-08-26T08:06:18Z</dcterms:created>
</cp:coreProperties>
</file>